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firstSheet="1" activeTab="1"/>
  </bookViews>
  <sheets>
    <sheet name="1" sheetId="1" r:id="rId1"/>
    <sheet name="Лист2" sheetId="2" r:id="rId2"/>
  </sheets>
  <definedNames>
    <definedName name="_xlnm._FilterDatabase" localSheetId="0" hidden="1">'1'!$A$7:$AA$11</definedName>
    <definedName name="_xlnm.Print_Area" localSheetId="0">'1'!$A$1:$AB$25</definedName>
  </definedNames>
  <calcPr fullCalcOnLoad="1" refMode="R1C1"/>
</workbook>
</file>

<file path=xl/sharedStrings.xml><?xml version="1.0" encoding="utf-8"?>
<sst xmlns="http://schemas.openxmlformats.org/spreadsheetml/2006/main" count="129" uniqueCount="45">
  <si>
    <t>тыс.тенге</t>
  </si>
  <si>
    <t>Наименование подведомственного предприятия</t>
  </si>
  <si>
    <t>№ п/п</t>
  </si>
  <si>
    <t>Доля участия государства</t>
  </si>
  <si>
    <t>Уставной капитал</t>
  </si>
  <si>
    <t>Наименование показателей</t>
  </si>
  <si>
    <t>Доходы, всего</t>
  </si>
  <si>
    <t>В том числе:</t>
  </si>
  <si>
    <t>Расходы</t>
  </si>
  <si>
    <t>Прибыль +/ Убыток -</t>
  </si>
  <si>
    <t>Задолженность</t>
  </si>
  <si>
    <t>ФОТ</t>
  </si>
  <si>
    <t>Штатная численность</t>
  </si>
  <si>
    <t>Остатки денежных средств</t>
  </si>
  <si>
    <t>собственные</t>
  </si>
  <si>
    <t>вып.гос.заказ</t>
  </si>
  <si>
    <t>Дебиторская</t>
  </si>
  <si>
    <t>Обязательства</t>
  </si>
  <si>
    <t>Наименование банка</t>
  </si>
  <si>
    <t>на текущих счетах</t>
  </si>
  <si>
    <t>на депозитных счетах</t>
  </si>
  <si>
    <t>Всего</t>
  </si>
  <si>
    <t>Краткосрочная кредиторская</t>
  </si>
  <si>
    <t>Долгосрочная кредиторская</t>
  </si>
  <si>
    <t>Прочее</t>
  </si>
  <si>
    <t>Итого</t>
  </si>
  <si>
    <t xml:space="preserve">Всего, утвержденная </t>
  </si>
  <si>
    <t>Всего, фактическая</t>
  </si>
  <si>
    <t>В том числе: АУП</t>
  </si>
  <si>
    <t>Период</t>
  </si>
  <si>
    <t>Краткосрочная дебиторская</t>
  </si>
  <si>
    <t>Долгосрочная дебиторская</t>
  </si>
  <si>
    <t>Прочая</t>
  </si>
  <si>
    <t>за 1 квартал 2022 года</t>
  </si>
  <si>
    <t>за 2 квартал 2022 года</t>
  </si>
  <si>
    <t>за 3 квартал 2022 года</t>
  </si>
  <si>
    <t>за 9  месяцев 2022 года</t>
  </si>
  <si>
    <t>Информация о финансово-хозяйственной деятельности КГП на ПХВ "Центр ранней детской реабилитации"</t>
  </si>
  <si>
    <t xml:space="preserve"> КГП на ПХВ "Центр ранней детской реабилитации"</t>
  </si>
  <si>
    <t>Сентябрь 2022</t>
  </si>
  <si>
    <t>9</t>
  </si>
  <si>
    <t>АО "First Heartland Jýsan Bank"</t>
  </si>
  <si>
    <t>Директор                                                                                   Тулекова Н.Д.</t>
  </si>
  <si>
    <t>Главный бухгалтер                                                                   Ибраимова А.М.</t>
  </si>
  <si>
    <t>9 месяцев 2022г.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</si>
</sst>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.0_р_._-;\-* #,##0.0_р_._-;_-* &quot;-&quot;??_р_._-;_-@_-"/>
    <numFmt numFmtId="167" formatCode="#,##0.0"/>
    <numFmt numFmtId="168" formatCode="0.0"/>
    <numFmt numFmtId="169" formatCode="_-* #,##0.00\ _р_._-;\-* #,##0.00\ _р_._-;_-* &quot;-&quot;??\ _р_._-;_-@_-"/>
    <numFmt numFmtId="170" formatCode="[$-419]mmmm\ yyyy;@"/>
    <numFmt numFmtId="171" formatCode="_-* #,##0_р_._-;\-* #,##0_р_._-;_-* &quot;-&quot;??_р_._-;_-@_-"/>
    <numFmt numFmtId="172" formatCode="_-* #,##0.0\ _₽_-;\-* #,##0.0\ _₽_-;_-* &quot;-&quot;?\ _₽_-;_-@_-"/>
    <numFmt numFmtId="173" formatCode="#,##0.00\ _₽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6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7" fillId="0" borderId="0" xfId="0" applyFont="1" applyFill="1" applyAlignment="1">
      <alignment horizontal="right"/>
    </xf>
    <xf numFmtId="0" fontId="48" fillId="0" borderId="10" xfId="52" applyFont="1" applyBorder="1" applyAlignment="1">
      <alignment horizontal="center" vertical="center"/>
      <protection/>
    </xf>
    <xf numFmtId="0" fontId="46" fillId="0" borderId="10" xfId="52" applyFont="1" applyBorder="1" applyAlignment="1">
      <alignment horizontal="center" vertical="center"/>
      <protection/>
    </xf>
    <xf numFmtId="166" fontId="46" fillId="0" borderId="10" xfId="67" applyNumberFormat="1" applyFont="1" applyBorder="1" applyAlignment="1">
      <alignment horizontal="center" vertical="center"/>
    </xf>
    <xf numFmtId="164" fontId="46" fillId="0" borderId="10" xfId="67" applyNumberFormat="1" applyFont="1" applyBorder="1" applyAlignment="1">
      <alignment horizontal="center" vertical="center"/>
    </xf>
    <xf numFmtId="167" fontId="46" fillId="0" borderId="10" xfId="52" applyNumberFormat="1" applyFont="1" applyBorder="1" applyAlignment="1">
      <alignment horizontal="left"/>
      <protection/>
    </xf>
    <xf numFmtId="168" fontId="46" fillId="0" borderId="10" xfId="52" applyNumberFormat="1" applyFont="1" applyBorder="1">
      <alignment/>
      <protection/>
    </xf>
    <xf numFmtId="0" fontId="48" fillId="0" borderId="10" xfId="52" applyFont="1" applyBorder="1" applyAlignment="1">
      <alignment horizontal="center" vertical="center" wrapText="1"/>
      <protection/>
    </xf>
    <xf numFmtId="166" fontId="48" fillId="0" borderId="10" xfId="67" applyNumberFormat="1" applyFont="1" applyBorder="1" applyAlignment="1">
      <alignment horizontal="left" vertical="center"/>
    </xf>
    <xf numFmtId="166" fontId="48" fillId="0" borderId="10" xfId="67" applyNumberFormat="1" applyFont="1" applyBorder="1" applyAlignment="1">
      <alignment horizontal="center" vertical="center"/>
    </xf>
    <xf numFmtId="164" fontId="48" fillId="0" borderId="10" xfId="67" applyNumberFormat="1" applyFont="1" applyBorder="1" applyAlignment="1">
      <alignment horizontal="center" vertical="center"/>
    </xf>
    <xf numFmtId="166" fontId="48" fillId="0" borderId="10" xfId="67" applyNumberFormat="1" applyFont="1" applyBorder="1" applyAlignment="1">
      <alignment/>
    </xf>
    <xf numFmtId="166" fontId="48" fillId="0" borderId="10" xfId="67" applyNumberFormat="1" applyFont="1" applyBorder="1" applyAlignment="1">
      <alignment horizontal="left"/>
    </xf>
    <xf numFmtId="0" fontId="48" fillId="0" borderId="10" xfId="52" applyFont="1" applyBorder="1" applyAlignment="1">
      <alignment wrapText="1"/>
      <protection/>
    </xf>
    <xf numFmtId="0" fontId="46" fillId="0" borderId="0" xfId="0" applyFont="1" applyFill="1" applyAlignment="1">
      <alignment horizontal="left"/>
    </xf>
    <xf numFmtId="0" fontId="48" fillId="0" borderId="0" xfId="0" applyFont="1" applyAlignment="1">
      <alignment horizontal="left"/>
    </xf>
    <xf numFmtId="0" fontId="46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left" vertical="center" wrapText="1"/>
    </xf>
    <xf numFmtId="170" fontId="46" fillId="0" borderId="10" xfId="52" applyNumberFormat="1" applyFont="1" applyBorder="1" applyAlignment="1">
      <alignment horizontal="center" vertical="center"/>
      <protection/>
    </xf>
    <xf numFmtId="166" fontId="46" fillId="0" borderId="10" xfId="67" applyFont="1" applyBorder="1" applyAlignment="1">
      <alignment horizontal="center" vertical="center"/>
    </xf>
    <xf numFmtId="49" fontId="46" fillId="0" borderId="10" xfId="0" applyNumberFormat="1" applyFont="1" applyBorder="1" applyAlignment="1">
      <alignment/>
    </xf>
    <xf numFmtId="4" fontId="4" fillId="0" borderId="10" xfId="53" applyNumberFormat="1" applyFont="1" applyBorder="1" applyAlignment="1">
      <alignment horizontal="right"/>
      <protection/>
    </xf>
    <xf numFmtId="0" fontId="4" fillId="0" borderId="10" xfId="52" applyFont="1" applyBorder="1" applyAlignment="1">
      <alignment horizontal="center" vertical="center"/>
      <protection/>
    </xf>
    <xf numFmtId="49" fontId="46" fillId="0" borderId="10" xfId="52" applyNumberFormat="1" applyFont="1" applyBorder="1" applyAlignment="1">
      <alignment horizontal="center" vertical="center"/>
      <protection/>
    </xf>
    <xf numFmtId="4" fontId="4" fillId="33" borderId="11" xfId="53" applyNumberFormat="1" applyFont="1" applyFill="1" applyBorder="1" applyAlignment="1">
      <alignment horizontal="center" vertical="top" wrapText="1"/>
      <protection/>
    </xf>
    <xf numFmtId="168" fontId="46" fillId="0" borderId="10" xfId="52" applyNumberFormat="1" applyFont="1" applyBorder="1" applyAlignment="1">
      <alignment horizontal="center" vertical="center"/>
      <protection/>
    </xf>
    <xf numFmtId="167" fontId="46" fillId="0" borderId="10" xfId="52" applyNumberFormat="1" applyFont="1" applyBorder="1" applyAlignment="1">
      <alignment horizontal="center" vertical="center"/>
      <protection/>
    </xf>
    <xf numFmtId="4" fontId="46" fillId="0" borderId="10" xfId="0" applyNumberFormat="1" applyFont="1" applyBorder="1" applyAlignment="1">
      <alignment/>
    </xf>
    <xf numFmtId="166" fontId="48" fillId="2" borderId="10" xfId="67" applyFont="1" applyFill="1" applyBorder="1" applyAlignment="1">
      <alignment horizontal="center" vertical="center"/>
    </xf>
    <xf numFmtId="166" fontId="48" fillId="2" borderId="10" xfId="67" applyFont="1" applyFill="1" applyBorder="1" applyAlignment="1">
      <alignment vertical="center"/>
    </xf>
    <xf numFmtId="0" fontId="48" fillId="2" borderId="10" xfId="52" applyFont="1" applyFill="1" applyBorder="1" applyAlignment="1">
      <alignment horizontal="center" vertical="center"/>
      <protection/>
    </xf>
    <xf numFmtId="171" fontId="48" fillId="2" borderId="10" xfId="67" applyNumberFormat="1" applyFont="1" applyFill="1" applyBorder="1" applyAlignment="1">
      <alignment horizontal="center" vertical="center"/>
    </xf>
    <xf numFmtId="0" fontId="49" fillId="2" borderId="10" xfId="52" applyFont="1" applyFill="1" applyBorder="1" applyAlignment="1">
      <alignment vertical="center" wrapText="1"/>
      <protection/>
    </xf>
    <xf numFmtId="168" fontId="50" fillId="2" borderId="10" xfId="52" applyNumberFormat="1" applyFont="1" applyFill="1" applyBorder="1" applyAlignment="1">
      <alignment horizontal="center" vertical="center"/>
      <protection/>
    </xf>
    <xf numFmtId="166" fontId="51" fillId="2" borderId="10" xfId="67" applyFont="1" applyFill="1" applyBorder="1" applyAlignment="1">
      <alignment vertical="center"/>
    </xf>
    <xf numFmtId="167" fontId="46" fillId="0" borderId="10" xfId="52" applyNumberFormat="1" applyFont="1" applyBorder="1" applyAlignment="1">
      <alignment horizontal="right"/>
      <protection/>
    </xf>
    <xf numFmtId="0" fontId="52" fillId="0" borderId="10" xfId="52" applyFont="1" applyBorder="1" applyAlignment="1">
      <alignment vertical="center" wrapText="1"/>
      <protection/>
    </xf>
    <xf numFmtId="0" fontId="53" fillId="0" borderId="10" xfId="52" applyFont="1" applyBorder="1" applyAlignment="1">
      <alignment wrapText="1"/>
      <protection/>
    </xf>
    <xf numFmtId="0" fontId="48" fillId="0" borderId="0" xfId="0" applyFont="1" applyAlignment="1">
      <alignment horizontal="left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6" fillId="0" borderId="10" xfId="52" applyFont="1" applyBorder="1" applyAlignment="1">
      <alignment horizontal="center"/>
      <protection/>
    </xf>
    <xf numFmtId="0" fontId="48" fillId="0" borderId="14" xfId="0" applyFont="1" applyFill="1" applyBorder="1" applyAlignment="1">
      <alignment horizontal="center" vertical="center" wrapText="1"/>
    </xf>
    <xf numFmtId="166" fontId="48" fillId="0" borderId="10" xfId="67" applyFont="1" applyBorder="1" applyAlignment="1">
      <alignment horizontal="center" vertical="center"/>
    </xf>
    <xf numFmtId="172" fontId="48" fillId="0" borderId="0" xfId="0" applyNumberFormat="1" applyFont="1" applyAlignment="1">
      <alignment horizontal="left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49" fontId="48" fillId="0" borderId="15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wrapText="1"/>
    </xf>
    <xf numFmtId="0" fontId="48" fillId="0" borderId="16" xfId="0" applyFont="1" applyFill="1" applyBorder="1" applyAlignment="1">
      <alignment horizontal="center" vertical="top" wrapText="1"/>
    </xf>
    <xf numFmtId="0" fontId="48" fillId="0" borderId="17" xfId="0" applyFont="1" applyFill="1" applyBorder="1" applyAlignment="1">
      <alignment horizontal="center" vertical="top" wrapText="1"/>
    </xf>
    <xf numFmtId="0" fontId="48" fillId="0" borderId="18" xfId="0" applyFont="1" applyFill="1" applyBorder="1" applyAlignment="1">
      <alignment horizontal="center" vertical="top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 кв 2020 г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Финансовый 5" xfId="65"/>
    <cellStyle name="Финансовый 6" xfId="66"/>
    <cellStyle name="Финансовый 7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5"/>
  <sheetViews>
    <sheetView view="pageBreakPreview" zoomScale="70" zoomScaleNormal="70" zoomScaleSheetLayoutView="70" zoomScalePageLayoutView="0" workbookViewId="0" topLeftCell="E4">
      <selection activeCell="I8" sqref="I8"/>
    </sheetView>
  </sheetViews>
  <sheetFormatPr defaultColWidth="9.140625" defaultRowHeight="15"/>
  <cols>
    <col min="1" max="1" width="25.7109375" style="1" customWidth="1"/>
    <col min="2" max="2" width="16.7109375" style="1" customWidth="1"/>
    <col min="3" max="3" width="22.8515625" style="1" customWidth="1"/>
    <col min="4" max="4" width="16.8515625" style="1" customWidth="1"/>
    <col min="5" max="5" width="25.7109375" style="1" customWidth="1"/>
    <col min="6" max="6" width="19.57421875" style="1" customWidth="1"/>
    <col min="7" max="7" width="22.00390625" style="2" customWidth="1"/>
    <col min="8" max="9" width="23.57421875" style="1" customWidth="1"/>
    <col min="10" max="10" width="17.28125" style="1" customWidth="1"/>
    <col min="11" max="11" width="19.421875" style="1" customWidth="1"/>
    <col min="12" max="12" width="18.00390625" style="1" customWidth="1"/>
    <col min="13" max="13" width="24.421875" style="1" customWidth="1"/>
    <col min="14" max="14" width="23.57421875" style="1" customWidth="1"/>
    <col min="15" max="15" width="13.140625" style="1" customWidth="1"/>
    <col min="16" max="16" width="13.57421875" style="1" bestFit="1" customWidth="1"/>
    <col min="17" max="17" width="24.00390625" style="1" customWidth="1"/>
    <col min="18" max="18" width="21.8515625" style="1" customWidth="1"/>
    <col min="19" max="19" width="17.00390625" style="1" customWidth="1"/>
    <col min="20" max="20" width="21.140625" style="1" customWidth="1"/>
    <col min="21" max="21" width="18.57421875" style="1" customWidth="1"/>
    <col min="22" max="22" width="12.7109375" style="1" customWidth="1"/>
    <col min="23" max="24" width="13.8515625" style="1" customWidth="1"/>
    <col min="25" max="25" width="15.8515625" style="1" customWidth="1"/>
    <col min="26" max="26" width="14.140625" style="1" customWidth="1"/>
    <col min="27" max="27" width="18.421875" style="1" customWidth="1"/>
    <col min="28" max="16384" width="9.140625" style="1" customWidth="1"/>
  </cols>
  <sheetData>
    <row r="2" spans="2:27" ht="19.5" customHeight="1">
      <c r="B2" s="68" t="s">
        <v>37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</row>
    <row r="3" ht="20.25">
      <c r="AA3" s="3" t="s">
        <v>0</v>
      </c>
    </row>
    <row r="4" spans="1:27" ht="23.25" customHeight="1">
      <c r="A4" s="53" t="s">
        <v>1</v>
      </c>
      <c r="B4" s="51" t="s">
        <v>2</v>
      </c>
      <c r="C4" s="53" t="s">
        <v>29</v>
      </c>
      <c r="D4" s="51" t="s">
        <v>3</v>
      </c>
      <c r="E4" s="51" t="s">
        <v>4</v>
      </c>
      <c r="F4" s="56" t="s">
        <v>5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8"/>
    </row>
    <row r="5" spans="1:27" ht="33" customHeight="1">
      <c r="A5" s="54"/>
      <c r="B5" s="64"/>
      <c r="C5" s="54"/>
      <c r="D5" s="64"/>
      <c r="E5" s="64"/>
      <c r="F5" s="51" t="s">
        <v>6</v>
      </c>
      <c r="G5" s="56" t="s">
        <v>7</v>
      </c>
      <c r="H5" s="58"/>
      <c r="I5" s="48"/>
      <c r="J5" s="51" t="s">
        <v>8</v>
      </c>
      <c r="K5" s="51" t="s">
        <v>9</v>
      </c>
      <c r="L5" s="67" t="s">
        <v>10</v>
      </c>
      <c r="M5" s="67"/>
      <c r="N5" s="67"/>
      <c r="O5" s="67"/>
      <c r="P5" s="67"/>
      <c r="Q5" s="67"/>
      <c r="R5" s="67"/>
      <c r="S5" s="67"/>
      <c r="T5" s="59" t="s">
        <v>11</v>
      </c>
      <c r="U5" s="60"/>
      <c r="V5" s="56" t="s">
        <v>12</v>
      </c>
      <c r="W5" s="57"/>
      <c r="X5" s="58"/>
      <c r="Y5" s="69" t="s">
        <v>13</v>
      </c>
      <c r="Z5" s="70"/>
      <c r="AA5" s="71"/>
    </row>
    <row r="6" spans="1:27" ht="23.25" customHeight="1">
      <c r="A6" s="54"/>
      <c r="B6" s="64"/>
      <c r="C6" s="54"/>
      <c r="D6" s="64"/>
      <c r="E6" s="64"/>
      <c r="F6" s="64"/>
      <c r="G6" s="65" t="s">
        <v>14</v>
      </c>
      <c r="H6" s="51" t="s">
        <v>15</v>
      </c>
      <c r="I6" s="46"/>
      <c r="J6" s="64"/>
      <c r="K6" s="64"/>
      <c r="L6" s="56" t="s">
        <v>16</v>
      </c>
      <c r="M6" s="57"/>
      <c r="N6" s="57"/>
      <c r="O6" s="58"/>
      <c r="P6" s="67" t="s">
        <v>17</v>
      </c>
      <c r="Q6" s="67"/>
      <c r="R6" s="67"/>
      <c r="S6" s="67"/>
      <c r="T6" s="61" t="s">
        <v>21</v>
      </c>
      <c r="U6" s="51" t="s">
        <v>28</v>
      </c>
      <c r="V6" s="51" t="s">
        <v>26</v>
      </c>
      <c r="W6" s="51" t="s">
        <v>27</v>
      </c>
      <c r="X6" s="51" t="s">
        <v>28</v>
      </c>
      <c r="Y6" s="51" t="s">
        <v>18</v>
      </c>
      <c r="Z6" s="51" t="s">
        <v>19</v>
      </c>
      <c r="AA6" s="51" t="s">
        <v>20</v>
      </c>
    </row>
    <row r="7" spans="1:27" ht="62.25" customHeight="1">
      <c r="A7" s="63"/>
      <c r="B7" s="52"/>
      <c r="C7" s="63"/>
      <c r="D7" s="52"/>
      <c r="E7" s="52"/>
      <c r="F7" s="52"/>
      <c r="G7" s="66"/>
      <c r="H7" s="52"/>
      <c r="I7" s="44"/>
      <c r="J7" s="52"/>
      <c r="K7" s="52"/>
      <c r="L7" s="21" t="s">
        <v>21</v>
      </c>
      <c r="M7" s="21" t="s">
        <v>30</v>
      </c>
      <c r="N7" s="21" t="s">
        <v>31</v>
      </c>
      <c r="O7" s="20" t="s">
        <v>32</v>
      </c>
      <c r="P7" s="20" t="s">
        <v>21</v>
      </c>
      <c r="Q7" s="22" t="s">
        <v>22</v>
      </c>
      <c r="R7" s="22" t="s">
        <v>23</v>
      </c>
      <c r="S7" s="20" t="s">
        <v>24</v>
      </c>
      <c r="T7" s="62"/>
      <c r="U7" s="52"/>
      <c r="V7" s="52"/>
      <c r="W7" s="52"/>
      <c r="X7" s="52"/>
      <c r="Y7" s="52"/>
      <c r="Z7" s="52"/>
      <c r="AA7" s="52"/>
    </row>
    <row r="8" spans="1:27" ht="30.75" customHeight="1">
      <c r="A8" s="53" t="s">
        <v>38</v>
      </c>
      <c r="B8" s="4">
        <v>1</v>
      </c>
      <c r="C8" s="23">
        <v>44197</v>
      </c>
      <c r="D8" s="24">
        <v>100</v>
      </c>
      <c r="E8" s="24">
        <v>80000</v>
      </c>
      <c r="F8" s="24">
        <f aca="true" t="shared" si="0" ref="F8:F13">G8+H8</f>
        <v>82685.90000000001</v>
      </c>
      <c r="G8" s="24">
        <v>163.3</v>
      </c>
      <c r="H8" s="24">
        <v>82522.6</v>
      </c>
      <c r="I8" s="24">
        <f>J8+T8</f>
        <v>16114.3</v>
      </c>
      <c r="J8" s="24">
        <v>4801.3</v>
      </c>
      <c r="K8" s="7">
        <f aca="true" t="shared" si="1" ref="K8:K18">F8-J8</f>
        <v>77884.6</v>
      </c>
      <c r="L8" s="7"/>
      <c r="M8" s="7"/>
      <c r="N8" s="7"/>
      <c r="O8" s="7"/>
      <c r="P8" s="7"/>
      <c r="Q8" s="7"/>
      <c r="R8" s="5"/>
      <c r="S8" s="5"/>
      <c r="T8" s="26">
        <v>11313</v>
      </c>
      <c r="U8" s="26">
        <v>2542</v>
      </c>
      <c r="V8" s="5">
        <v>84.25</v>
      </c>
      <c r="W8" s="27">
        <v>66.5</v>
      </c>
      <c r="X8" s="28" t="s">
        <v>40</v>
      </c>
      <c r="Y8" s="41" t="s">
        <v>41</v>
      </c>
      <c r="Z8" s="29">
        <v>122375</v>
      </c>
      <c r="AA8" s="30">
        <v>0</v>
      </c>
    </row>
    <row r="9" spans="1:27" ht="30" customHeight="1">
      <c r="A9" s="54"/>
      <c r="B9" s="4">
        <v>2</v>
      </c>
      <c r="C9" s="23">
        <v>44228</v>
      </c>
      <c r="D9" s="24">
        <v>100</v>
      </c>
      <c r="E9" s="24">
        <v>80000</v>
      </c>
      <c r="F9" s="24">
        <f t="shared" si="0"/>
        <v>12147.5</v>
      </c>
      <c r="G9" s="24">
        <v>267.7</v>
      </c>
      <c r="H9" s="24">
        <v>11879.8</v>
      </c>
      <c r="I9" s="24">
        <f aca="true" t="shared" si="2" ref="I9:I19">J9+T9</f>
        <v>19682</v>
      </c>
      <c r="J9" s="24">
        <v>7490</v>
      </c>
      <c r="K9" s="7">
        <f t="shared" si="1"/>
        <v>4657.5</v>
      </c>
      <c r="L9" s="7"/>
      <c r="M9" s="7"/>
      <c r="N9" s="7"/>
      <c r="O9" s="7"/>
      <c r="P9" s="7"/>
      <c r="Q9" s="7"/>
      <c r="R9" s="5"/>
      <c r="S9" s="5"/>
      <c r="T9" s="26">
        <v>12192</v>
      </c>
      <c r="U9" s="26">
        <v>2304</v>
      </c>
      <c r="V9" s="5">
        <v>84.25</v>
      </c>
      <c r="W9" s="27">
        <v>66.5</v>
      </c>
      <c r="X9" s="28" t="s">
        <v>40</v>
      </c>
      <c r="Y9" s="41" t="s">
        <v>41</v>
      </c>
      <c r="Z9" s="29">
        <v>93501</v>
      </c>
      <c r="AA9" s="30">
        <v>0</v>
      </c>
    </row>
    <row r="10" spans="1:27" ht="30" customHeight="1">
      <c r="A10" s="54"/>
      <c r="B10" s="4">
        <v>3</v>
      </c>
      <c r="C10" s="23">
        <v>44256</v>
      </c>
      <c r="D10" s="24">
        <v>100</v>
      </c>
      <c r="E10" s="24">
        <v>80000</v>
      </c>
      <c r="F10" s="24">
        <f t="shared" si="0"/>
        <v>12630.1</v>
      </c>
      <c r="G10" s="24">
        <v>97.9</v>
      </c>
      <c r="H10" s="24">
        <v>12532.2</v>
      </c>
      <c r="I10" s="24">
        <f t="shared" si="2"/>
        <v>22595</v>
      </c>
      <c r="J10" s="24">
        <v>6600</v>
      </c>
      <c r="K10" s="7">
        <f t="shared" si="1"/>
        <v>6030.1</v>
      </c>
      <c r="L10" s="7"/>
      <c r="M10" s="7"/>
      <c r="N10" s="7"/>
      <c r="O10" s="7"/>
      <c r="P10" s="7"/>
      <c r="Q10" s="7"/>
      <c r="R10" s="5"/>
      <c r="S10" s="5"/>
      <c r="T10" s="26">
        <v>15995</v>
      </c>
      <c r="U10" s="26">
        <v>2874</v>
      </c>
      <c r="V10" s="5">
        <v>84.25</v>
      </c>
      <c r="W10" s="27">
        <v>66.5</v>
      </c>
      <c r="X10" s="28" t="s">
        <v>40</v>
      </c>
      <c r="Y10" s="41" t="s">
        <v>41</v>
      </c>
      <c r="Z10" s="31">
        <v>83689</v>
      </c>
      <c r="AA10" s="30">
        <v>0</v>
      </c>
    </row>
    <row r="11" spans="1:27" ht="69.75" customHeight="1">
      <c r="A11" s="54"/>
      <c r="B11" s="10" t="s">
        <v>25</v>
      </c>
      <c r="C11" s="10" t="s">
        <v>33</v>
      </c>
      <c r="D11" s="11"/>
      <c r="E11" s="12"/>
      <c r="F11" s="12">
        <f t="shared" si="0"/>
        <v>107463.5</v>
      </c>
      <c r="G11" s="12">
        <f>SUM(G8:G10)</f>
        <v>528.9</v>
      </c>
      <c r="H11" s="12">
        <f>SUM(H8:H10)</f>
        <v>106934.6</v>
      </c>
      <c r="I11" s="24">
        <f t="shared" si="2"/>
        <v>58391.3</v>
      </c>
      <c r="J11" s="12">
        <f>SUM(J8:J10)</f>
        <v>18891.3</v>
      </c>
      <c r="K11" s="7">
        <f t="shared" si="1"/>
        <v>88572.2</v>
      </c>
      <c r="L11" s="13"/>
      <c r="M11" s="13"/>
      <c r="N11" s="13"/>
      <c r="O11" s="13"/>
      <c r="P11" s="13"/>
      <c r="Q11" s="13"/>
      <c r="R11" s="13"/>
      <c r="S11" s="13"/>
      <c r="T11" s="14">
        <f>SUM(T8:T10)</f>
        <v>39500</v>
      </c>
      <c r="U11" s="14">
        <f>SUM(U8:U10)</f>
        <v>7720</v>
      </c>
      <c r="V11" s="14"/>
      <c r="W11" s="15"/>
      <c r="X11" s="15"/>
      <c r="Y11" s="42"/>
      <c r="Z11" s="11"/>
      <c r="AA11" s="9"/>
    </row>
    <row r="12" spans="1:27" ht="30.75" customHeight="1">
      <c r="A12" s="54"/>
      <c r="B12" s="4">
        <v>4</v>
      </c>
      <c r="C12" s="23">
        <v>44652</v>
      </c>
      <c r="D12" s="24">
        <v>100</v>
      </c>
      <c r="E12" s="24">
        <v>80000</v>
      </c>
      <c r="F12" s="24">
        <f t="shared" si="0"/>
        <v>14540.5</v>
      </c>
      <c r="G12" s="24">
        <v>150.3</v>
      </c>
      <c r="H12" s="24">
        <v>14390.2</v>
      </c>
      <c r="I12" s="24">
        <f t="shared" si="2"/>
        <v>18428.9</v>
      </c>
      <c r="J12" s="24">
        <v>5062.4</v>
      </c>
      <c r="K12" s="7">
        <f t="shared" si="1"/>
        <v>9478.1</v>
      </c>
      <c r="L12" s="7"/>
      <c r="M12" s="7"/>
      <c r="N12" s="7"/>
      <c r="O12" s="7"/>
      <c r="P12" s="7"/>
      <c r="Q12" s="7"/>
      <c r="R12" s="5"/>
      <c r="S12" s="5"/>
      <c r="T12" s="26">
        <v>13366.5</v>
      </c>
      <c r="U12" s="26">
        <v>2371</v>
      </c>
      <c r="V12" s="5">
        <v>84.25</v>
      </c>
      <c r="W12" s="27">
        <v>67.5</v>
      </c>
      <c r="X12" s="28" t="s">
        <v>40</v>
      </c>
      <c r="Y12" s="41" t="s">
        <v>41</v>
      </c>
      <c r="Z12" s="31">
        <v>72186</v>
      </c>
      <c r="AA12" s="30">
        <v>0</v>
      </c>
    </row>
    <row r="13" spans="1:27" ht="30" customHeight="1">
      <c r="A13" s="54"/>
      <c r="B13" s="4">
        <v>5</v>
      </c>
      <c r="C13" s="23">
        <v>44682</v>
      </c>
      <c r="D13" s="24">
        <v>100</v>
      </c>
      <c r="E13" s="24">
        <v>80000</v>
      </c>
      <c r="F13" s="24">
        <f t="shared" si="0"/>
        <v>11246.8</v>
      </c>
      <c r="G13" s="24">
        <v>170</v>
      </c>
      <c r="H13" s="24">
        <v>11076.8</v>
      </c>
      <c r="I13" s="24">
        <f t="shared" si="2"/>
        <v>20216.2</v>
      </c>
      <c r="J13" s="24">
        <v>7407</v>
      </c>
      <c r="K13" s="7">
        <f t="shared" si="1"/>
        <v>3839.7999999999993</v>
      </c>
      <c r="L13" s="7"/>
      <c r="M13" s="7"/>
      <c r="N13" s="7"/>
      <c r="O13" s="7"/>
      <c r="P13" s="7"/>
      <c r="Q13" s="7"/>
      <c r="R13" s="5"/>
      <c r="S13" s="5"/>
      <c r="T13" s="26">
        <v>12809.2</v>
      </c>
      <c r="U13" s="26">
        <v>2340</v>
      </c>
      <c r="V13" s="5">
        <v>84.25</v>
      </c>
      <c r="W13" s="27">
        <v>68.5</v>
      </c>
      <c r="X13" s="28" t="s">
        <v>40</v>
      </c>
      <c r="Y13" s="41" t="s">
        <v>41</v>
      </c>
      <c r="Z13" s="31">
        <v>83360</v>
      </c>
      <c r="AA13" s="30">
        <v>0</v>
      </c>
    </row>
    <row r="14" spans="1:27" ht="35.25" customHeight="1">
      <c r="A14" s="54"/>
      <c r="B14" s="4">
        <v>6</v>
      </c>
      <c r="C14" s="23">
        <v>44713</v>
      </c>
      <c r="D14" s="24">
        <v>100</v>
      </c>
      <c r="E14" s="24">
        <v>80000</v>
      </c>
      <c r="F14" s="24">
        <f aca="true" t="shared" si="3" ref="F14:F20">G14+H14</f>
        <v>15607.5</v>
      </c>
      <c r="G14" s="24">
        <v>152</v>
      </c>
      <c r="H14" s="6">
        <v>15455.5</v>
      </c>
      <c r="I14" s="24">
        <f t="shared" si="2"/>
        <v>21013.5</v>
      </c>
      <c r="J14" s="24">
        <v>4277</v>
      </c>
      <c r="K14" s="7">
        <f t="shared" si="1"/>
        <v>11330.5</v>
      </c>
      <c r="L14" s="7"/>
      <c r="M14" s="7"/>
      <c r="N14" s="7"/>
      <c r="O14" s="7"/>
      <c r="P14" s="7"/>
      <c r="Q14" s="7"/>
      <c r="R14" s="5"/>
      <c r="S14" s="5"/>
      <c r="T14" s="32">
        <v>16736.5</v>
      </c>
      <c r="U14" s="32">
        <v>2609.4</v>
      </c>
      <c r="V14" s="5">
        <v>84.25</v>
      </c>
      <c r="W14" s="27">
        <v>69.5</v>
      </c>
      <c r="X14" s="28" t="s">
        <v>40</v>
      </c>
      <c r="Y14" s="41" t="s">
        <v>41</v>
      </c>
      <c r="Z14" s="31">
        <v>60854</v>
      </c>
      <c r="AA14" s="30">
        <v>0</v>
      </c>
    </row>
    <row r="15" spans="1:27" ht="69.75" customHeight="1">
      <c r="A15" s="54"/>
      <c r="B15" s="10" t="s">
        <v>25</v>
      </c>
      <c r="C15" s="10" t="s">
        <v>34</v>
      </c>
      <c r="D15" s="11"/>
      <c r="E15" s="12"/>
      <c r="F15" s="12">
        <f t="shared" si="3"/>
        <v>41394.8</v>
      </c>
      <c r="G15" s="12">
        <f>SUM(G12:G14)</f>
        <v>472.3</v>
      </c>
      <c r="H15" s="12">
        <f>SUM(H12:H14)</f>
        <v>40922.5</v>
      </c>
      <c r="I15" s="24">
        <f t="shared" si="2"/>
        <v>59658.6</v>
      </c>
      <c r="J15" s="12">
        <f>SUM(J12:J14)</f>
        <v>16746.4</v>
      </c>
      <c r="K15" s="7">
        <f t="shared" si="1"/>
        <v>24648.4</v>
      </c>
      <c r="L15" s="13"/>
      <c r="M15" s="13"/>
      <c r="N15" s="13"/>
      <c r="O15" s="13"/>
      <c r="P15" s="13"/>
      <c r="Q15" s="13"/>
      <c r="R15" s="13"/>
      <c r="S15" s="13"/>
      <c r="T15" s="14">
        <f>SUM(T12:T14)</f>
        <v>42912.2</v>
      </c>
      <c r="U15" s="14">
        <f>SUM(U12:U14)</f>
        <v>7320.4</v>
      </c>
      <c r="V15" s="14"/>
      <c r="W15" s="15"/>
      <c r="X15" s="15"/>
      <c r="Y15" s="16"/>
      <c r="Z15" s="11"/>
      <c r="AA15" s="9"/>
    </row>
    <row r="16" spans="1:27" ht="30.75" customHeight="1">
      <c r="A16" s="54"/>
      <c r="B16" s="4">
        <v>7</v>
      </c>
      <c r="C16" s="23">
        <v>44743</v>
      </c>
      <c r="D16" s="24">
        <v>100</v>
      </c>
      <c r="E16" s="24">
        <v>80000</v>
      </c>
      <c r="F16" s="24">
        <f t="shared" si="3"/>
        <v>14513</v>
      </c>
      <c r="G16" s="6">
        <v>290.7</v>
      </c>
      <c r="H16" s="6">
        <v>14222.3</v>
      </c>
      <c r="I16" s="24">
        <f t="shared" si="2"/>
        <v>17981.100000000002</v>
      </c>
      <c r="J16" s="6">
        <v>3207.9</v>
      </c>
      <c r="K16" s="7">
        <f t="shared" si="1"/>
        <v>11305.1</v>
      </c>
      <c r="L16" s="7"/>
      <c r="M16" s="7"/>
      <c r="N16" s="7"/>
      <c r="O16" s="7"/>
      <c r="P16" s="7"/>
      <c r="Q16" s="7"/>
      <c r="R16" s="5"/>
      <c r="S16" s="5"/>
      <c r="T16" s="40">
        <v>14773.2</v>
      </c>
      <c r="U16" s="40">
        <v>2941</v>
      </c>
      <c r="V16" s="5">
        <v>84.25</v>
      </c>
      <c r="W16" s="47">
        <v>66</v>
      </c>
      <c r="X16" s="28" t="s">
        <v>40</v>
      </c>
      <c r="Y16" s="41" t="s">
        <v>41</v>
      </c>
      <c r="Z16" s="8">
        <v>74724.4</v>
      </c>
      <c r="AA16" s="30">
        <v>0</v>
      </c>
    </row>
    <row r="17" spans="1:27" ht="30" customHeight="1">
      <c r="A17" s="54"/>
      <c r="B17" s="4">
        <v>8</v>
      </c>
      <c r="C17" s="23">
        <v>44774</v>
      </c>
      <c r="D17" s="24">
        <v>100</v>
      </c>
      <c r="E17" s="24">
        <v>80000</v>
      </c>
      <c r="F17" s="24">
        <f t="shared" si="3"/>
        <v>13385.7</v>
      </c>
      <c r="G17" s="6">
        <v>237.7</v>
      </c>
      <c r="H17" s="6">
        <v>13148</v>
      </c>
      <c r="I17" s="24">
        <f t="shared" si="2"/>
        <v>26621.1</v>
      </c>
      <c r="J17" s="6">
        <v>4110</v>
      </c>
      <c r="K17" s="7">
        <f t="shared" si="1"/>
        <v>9275.7</v>
      </c>
      <c r="L17" s="7"/>
      <c r="M17" s="7"/>
      <c r="N17" s="7"/>
      <c r="O17" s="7"/>
      <c r="P17" s="7"/>
      <c r="Q17" s="7"/>
      <c r="R17" s="5"/>
      <c r="S17" s="5"/>
      <c r="T17" s="40">
        <v>22511.1</v>
      </c>
      <c r="U17" s="40">
        <v>5261.4</v>
      </c>
      <c r="V17" s="5">
        <v>84.25</v>
      </c>
      <c r="W17" s="47">
        <v>66</v>
      </c>
      <c r="X17" s="28" t="s">
        <v>40</v>
      </c>
      <c r="Y17" s="41" t="s">
        <v>41</v>
      </c>
      <c r="Z17" s="8">
        <v>45745</v>
      </c>
      <c r="AA17" s="30">
        <v>0</v>
      </c>
    </row>
    <row r="18" spans="1:27" ht="30" customHeight="1">
      <c r="A18" s="54"/>
      <c r="B18" s="4">
        <v>9</v>
      </c>
      <c r="C18" s="25" t="s">
        <v>39</v>
      </c>
      <c r="D18" s="24">
        <v>100</v>
      </c>
      <c r="E18" s="24">
        <v>80000</v>
      </c>
      <c r="F18" s="24">
        <f t="shared" si="3"/>
        <v>15278.699999999999</v>
      </c>
      <c r="G18" s="6">
        <v>187.3</v>
      </c>
      <c r="H18" s="6">
        <v>15091.4</v>
      </c>
      <c r="I18" s="24">
        <f t="shared" si="2"/>
        <v>16595.3</v>
      </c>
      <c r="J18" s="6">
        <v>3250</v>
      </c>
      <c r="K18" s="7">
        <f t="shared" si="1"/>
        <v>12028.699999999999</v>
      </c>
      <c r="L18" s="7"/>
      <c r="M18" s="7"/>
      <c r="N18" s="7"/>
      <c r="O18" s="7"/>
      <c r="P18" s="7"/>
      <c r="Q18" s="7"/>
      <c r="R18" s="5"/>
      <c r="S18" s="5"/>
      <c r="T18" s="40">
        <v>13345.3</v>
      </c>
      <c r="U18" s="40">
        <v>2305.5</v>
      </c>
      <c r="V18" s="5">
        <v>84.25</v>
      </c>
      <c r="W18" s="47">
        <v>66</v>
      </c>
      <c r="X18" s="28" t="s">
        <v>40</v>
      </c>
      <c r="Y18" s="41" t="s">
        <v>41</v>
      </c>
      <c r="Z18" s="8">
        <v>54800</v>
      </c>
      <c r="AA18" s="30">
        <v>0</v>
      </c>
    </row>
    <row r="19" spans="1:27" ht="69.75" customHeight="1">
      <c r="A19" s="54"/>
      <c r="B19" s="10" t="s">
        <v>25</v>
      </c>
      <c r="C19" s="10" t="s">
        <v>35</v>
      </c>
      <c r="D19" s="11"/>
      <c r="E19" s="12"/>
      <c r="F19" s="33">
        <f t="shared" si="3"/>
        <v>43177.399999999994</v>
      </c>
      <c r="G19" s="33">
        <f>SUM(G16:G18)</f>
        <v>715.7</v>
      </c>
      <c r="H19" s="33">
        <f>H16+H17+H18</f>
        <v>42461.7</v>
      </c>
      <c r="I19" s="24">
        <f t="shared" si="2"/>
        <v>61197.50000000001</v>
      </c>
      <c r="J19" s="33">
        <f>SUM(J16:J18)</f>
        <v>10567.9</v>
      </c>
      <c r="K19" s="33">
        <f>SUM(K16:K18)</f>
        <v>32609.5</v>
      </c>
      <c r="L19" s="33"/>
      <c r="M19" s="33"/>
      <c r="N19" s="33"/>
      <c r="O19" s="33"/>
      <c r="P19" s="33"/>
      <c r="Q19" s="33"/>
      <c r="R19" s="33"/>
      <c r="S19" s="33"/>
      <c r="T19" s="34">
        <f>SUM(T16:T18)</f>
        <v>50629.600000000006</v>
      </c>
      <c r="U19" s="34">
        <f>SUM(U16:U18)</f>
        <v>10507.9</v>
      </c>
      <c r="V19" s="35">
        <f>V15</f>
        <v>0</v>
      </c>
      <c r="W19" s="36">
        <f>W15</f>
        <v>0</v>
      </c>
      <c r="X19" s="36">
        <f>X15</f>
        <v>0</v>
      </c>
      <c r="Y19" s="37"/>
      <c r="Z19" s="34">
        <f>Z15</f>
        <v>0</v>
      </c>
      <c r="AA19" s="38"/>
    </row>
    <row r="20" spans="1:27" ht="66.75" customHeight="1">
      <c r="A20" s="19"/>
      <c r="B20" s="10" t="s">
        <v>25</v>
      </c>
      <c r="C20" s="10" t="s">
        <v>36</v>
      </c>
      <c r="D20" s="19"/>
      <c r="E20" s="19"/>
      <c r="F20" s="33">
        <f t="shared" si="3"/>
        <v>151496.09999999998</v>
      </c>
      <c r="G20" s="33">
        <f>SUM(G10:G17)</f>
        <v>2099.7999999999997</v>
      </c>
      <c r="H20" s="33">
        <f>H11+H19</f>
        <v>149396.3</v>
      </c>
      <c r="I20" s="33">
        <f>I11+I15+I19</f>
        <v>179247.4</v>
      </c>
      <c r="J20" s="33">
        <f>J10+J11+J12+J13+J14+J15</f>
        <v>58984.1</v>
      </c>
      <c r="K20" s="33">
        <f>F20-I20</f>
        <v>-27751.300000000017</v>
      </c>
      <c r="L20" s="33"/>
      <c r="M20" s="33"/>
      <c r="N20" s="33"/>
      <c r="O20" s="33"/>
      <c r="P20" s="33"/>
      <c r="Q20" s="33"/>
      <c r="R20" s="33"/>
      <c r="S20" s="33"/>
      <c r="T20" s="39">
        <f>T11+T15+T19</f>
        <v>133041.8</v>
      </c>
      <c r="U20" s="39">
        <f>U11+U15+U19</f>
        <v>25548.3</v>
      </c>
      <c r="V20" s="35">
        <f>V19</f>
        <v>0</v>
      </c>
      <c r="W20" s="36">
        <f>W19</f>
        <v>0</v>
      </c>
      <c r="X20" s="36">
        <f>X19</f>
        <v>0</v>
      </c>
      <c r="Y20" s="37"/>
      <c r="Z20" s="34">
        <f>Z19</f>
        <v>0</v>
      </c>
      <c r="AA20" s="38"/>
    </row>
    <row r="22" spans="2:36" ht="20.25">
      <c r="B22" s="55" t="s">
        <v>42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17"/>
      <c r="AC22" s="17"/>
      <c r="AD22" s="17"/>
      <c r="AE22" s="17"/>
      <c r="AF22" s="17"/>
      <c r="AG22" s="17"/>
      <c r="AH22" s="17"/>
      <c r="AI22" s="17"/>
      <c r="AJ22" s="17"/>
    </row>
    <row r="23" spans="2:36" ht="20.25">
      <c r="B23" s="18"/>
      <c r="C23" s="18"/>
      <c r="D23" s="18"/>
      <c r="E23" s="18"/>
      <c r="F23" s="18"/>
      <c r="G23" s="18"/>
      <c r="H23" s="18"/>
      <c r="I23" s="43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7"/>
      <c r="AC23" s="17"/>
      <c r="AD23" s="17"/>
      <c r="AE23" s="17"/>
      <c r="AF23" s="17"/>
      <c r="AG23" s="17"/>
      <c r="AH23" s="17"/>
      <c r="AI23" s="17"/>
      <c r="AJ23" s="17"/>
    </row>
    <row r="24" spans="2:36" ht="20.25">
      <c r="B24" s="18"/>
      <c r="C24" s="18"/>
      <c r="D24" s="18"/>
      <c r="E24" s="18"/>
      <c r="F24" s="18"/>
      <c r="G24" s="18"/>
      <c r="H24" s="18"/>
      <c r="I24" s="43"/>
      <c r="J24" s="18"/>
      <c r="K24" s="18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</row>
    <row r="25" spans="2:36" ht="20.25">
      <c r="B25" s="55" t="s">
        <v>43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17"/>
      <c r="AC25" s="17"/>
      <c r="AD25" s="17"/>
      <c r="AE25" s="17"/>
      <c r="AF25" s="17"/>
      <c r="AG25" s="17"/>
      <c r="AH25" s="17"/>
      <c r="AI25" s="17"/>
      <c r="AJ25" s="17"/>
    </row>
  </sheetData>
  <sheetProtection/>
  <autoFilter ref="A7:AA11"/>
  <mergeCells count="31">
    <mergeCell ref="B2:AA2"/>
    <mergeCell ref="Z6:Z7"/>
    <mergeCell ref="Y5:AA5"/>
    <mergeCell ref="V6:V7"/>
    <mergeCell ref="L5:S5"/>
    <mergeCell ref="F4:AA4"/>
    <mergeCell ref="F5:F7"/>
    <mergeCell ref="G5:H5"/>
    <mergeCell ref="J5:J7"/>
    <mergeCell ref="Y6:Y7"/>
    <mergeCell ref="K5:K7"/>
    <mergeCell ref="G6:G7"/>
    <mergeCell ref="H6:H7"/>
    <mergeCell ref="P6:S6"/>
    <mergeCell ref="L6:O6"/>
    <mergeCell ref="V5:X5"/>
    <mergeCell ref="X6:X7"/>
    <mergeCell ref="T5:U5"/>
    <mergeCell ref="T6:T7"/>
    <mergeCell ref="AA6:AA7"/>
    <mergeCell ref="A4:A7"/>
    <mergeCell ref="B4:B7"/>
    <mergeCell ref="C4:C7"/>
    <mergeCell ref="D4:D7"/>
    <mergeCell ref="E4:E7"/>
    <mergeCell ref="W6:W7"/>
    <mergeCell ref="U6:U7"/>
    <mergeCell ref="A8:A19"/>
    <mergeCell ref="L24:AJ24"/>
    <mergeCell ref="B22:AA22"/>
    <mergeCell ref="B25:AA2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25"/>
  <sheetViews>
    <sheetView tabSelected="1" zoomScalePageLayoutView="0" workbookViewId="0" topLeftCell="B1">
      <selection activeCell="AC10" sqref="AC10"/>
    </sheetView>
  </sheetViews>
  <sheetFormatPr defaultColWidth="9.140625" defaultRowHeight="15"/>
  <cols>
    <col min="1" max="1" width="25.7109375" style="1" customWidth="1"/>
    <col min="2" max="2" width="16.7109375" style="1" customWidth="1"/>
    <col min="3" max="3" width="22.8515625" style="1" customWidth="1"/>
    <col min="4" max="4" width="19.57421875" style="1" customWidth="1"/>
    <col min="5" max="5" width="22.00390625" style="2" customWidth="1"/>
    <col min="6" max="7" width="23.57421875" style="1" customWidth="1"/>
    <col min="8" max="8" width="26.140625" style="1" hidden="1" customWidth="1"/>
    <col min="9" max="9" width="19.421875" style="1" customWidth="1"/>
    <col min="10" max="10" width="18.00390625" style="1" hidden="1" customWidth="1"/>
    <col min="11" max="11" width="24.421875" style="1" hidden="1" customWidth="1"/>
    <col min="12" max="12" width="23.57421875" style="1" hidden="1" customWidth="1"/>
    <col min="13" max="13" width="13.140625" style="1" hidden="1" customWidth="1"/>
    <col min="14" max="14" width="13.57421875" style="1" hidden="1" customWidth="1"/>
    <col min="15" max="15" width="24.00390625" style="1" hidden="1" customWidth="1"/>
    <col min="16" max="16" width="21.8515625" style="1" hidden="1" customWidth="1"/>
    <col min="17" max="17" width="17.00390625" style="1" hidden="1" customWidth="1"/>
    <col min="18" max="18" width="21.140625" style="1" hidden="1" customWidth="1"/>
    <col min="19" max="19" width="18.57421875" style="1" hidden="1" customWidth="1"/>
    <col min="20" max="20" width="12.7109375" style="1" hidden="1" customWidth="1"/>
    <col min="21" max="22" width="13.8515625" style="1" hidden="1" customWidth="1"/>
    <col min="23" max="23" width="15.8515625" style="1" hidden="1" customWidth="1"/>
    <col min="24" max="24" width="14.140625" style="1" hidden="1" customWidth="1"/>
    <col min="25" max="25" width="18.421875" style="1" hidden="1" customWidth="1"/>
    <col min="26" max="16384" width="9.140625" style="1" customWidth="1"/>
  </cols>
  <sheetData>
    <row r="2" spans="2:25" ht="19.5" customHeight="1">
      <c r="B2" s="68" t="s">
        <v>37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</row>
    <row r="3" spans="7:25" ht="20.25">
      <c r="G3" s="1" t="s">
        <v>44</v>
      </c>
      <c r="Y3" s="3" t="s">
        <v>0</v>
      </c>
    </row>
    <row r="4" spans="1:25" ht="23.25" customHeight="1">
      <c r="A4" s="53" t="s">
        <v>1</v>
      </c>
      <c r="B4" s="51" t="s">
        <v>2</v>
      </c>
      <c r="C4" s="53" t="s">
        <v>29</v>
      </c>
      <c r="D4" s="56" t="s">
        <v>5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8"/>
    </row>
    <row r="5" spans="1:25" ht="33" customHeight="1">
      <c r="A5" s="54"/>
      <c r="B5" s="64"/>
      <c r="C5" s="54"/>
      <c r="D5" s="51" t="s">
        <v>6</v>
      </c>
      <c r="E5" s="56" t="s">
        <v>7</v>
      </c>
      <c r="F5" s="58"/>
      <c r="G5" s="51" t="s">
        <v>8</v>
      </c>
      <c r="I5" s="51" t="s">
        <v>9</v>
      </c>
      <c r="J5" s="67" t="s">
        <v>10</v>
      </c>
      <c r="K5" s="67"/>
      <c r="L5" s="67"/>
      <c r="M5" s="67"/>
      <c r="N5" s="67"/>
      <c r="O5" s="67"/>
      <c r="P5" s="67"/>
      <c r="Q5" s="67"/>
      <c r="R5" s="59" t="s">
        <v>11</v>
      </c>
      <c r="S5" s="60"/>
      <c r="T5" s="56" t="s">
        <v>12</v>
      </c>
      <c r="U5" s="57"/>
      <c r="V5" s="58"/>
      <c r="W5" s="69" t="s">
        <v>13</v>
      </c>
      <c r="X5" s="70"/>
      <c r="Y5" s="71"/>
    </row>
    <row r="6" spans="1:25" ht="23.25" customHeight="1">
      <c r="A6" s="54"/>
      <c r="B6" s="64"/>
      <c r="C6" s="54"/>
      <c r="D6" s="64"/>
      <c r="E6" s="65" t="s">
        <v>14</v>
      </c>
      <c r="F6" s="51" t="s">
        <v>15</v>
      </c>
      <c r="G6" s="64"/>
      <c r="I6" s="64"/>
      <c r="J6" s="56" t="s">
        <v>16</v>
      </c>
      <c r="K6" s="57"/>
      <c r="L6" s="57"/>
      <c r="M6" s="58"/>
      <c r="N6" s="67" t="s">
        <v>17</v>
      </c>
      <c r="O6" s="67"/>
      <c r="P6" s="67"/>
      <c r="Q6" s="67"/>
      <c r="R6" s="61" t="s">
        <v>21</v>
      </c>
      <c r="S6" s="51" t="s">
        <v>28</v>
      </c>
      <c r="T6" s="51" t="s">
        <v>26</v>
      </c>
      <c r="U6" s="51" t="s">
        <v>27</v>
      </c>
      <c r="V6" s="51" t="s">
        <v>28</v>
      </c>
      <c r="W6" s="51" t="s">
        <v>18</v>
      </c>
      <c r="X6" s="51" t="s">
        <v>19</v>
      </c>
      <c r="Y6" s="51" t="s">
        <v>20</v>
      </c>
    </row>
    <row r="7" spans="1:25" ht="62.25" customHeight="1">
      <c r="A7" s="63"/>
      <c r="B7" s="52"/>
      <c r="C7" s="63"/>
      <c r="D7" s="52"/>
      <c r="E7" s="66"/>
      <c r="F7" s="52"/>
      <c r="G7" s="52"/>
      <c r="I7" s="52"/>
      <c r="J7" s="21" t="s">
        <v>21</v>
      </c>
      <c r="K7" s="21" t="s">
        <v>30</v>
      </c>
      <c r="L7" s="21" t="s">
        <v>31</v>
      </c>
      <c r="M7" s="45" t="s">
        <v>32</v>
      </c>
      <c r="N7" s="45" t="s">
        <v>21</v>
      </c>
      <c r="O7" s="22" t="s">
        <v>22</v>
      </c>
      <c r="P7" s="22" t="s">
        <v>23</v>
      </c>
      <c r="Q7" s="45" t="s">
        <v>24</v>
      </c>
      <c r="R7" s="62"/>
      <c r="S7" s="52"/>
      <c r="T7" s="52"/>
      <c r="U7" s="52"/>
      <c r="V7" s="52"/>
      <c r="W7" s="52"/>
      <c r="X7" s="52"/>
      <c r="Y7" s="52"/>
    </row>
    <row r="8" spans="1:25" ht="30.75" customHeight="1">
      <c r="A8" s="53" t="s">
        <v>38</v>
      </c>
      <c r="B8" s="4">
        <v>1</v>
      </c>
      <c r="C8" s="23">
        <v>44197</v>
      </c>
      <c r="D8" s="24">
        <f>E8+F8</f>
        <v>82685.90000000001</v>
      </c>
      <c r="E8" s="24">
        <v>163.3</v>
      </c>
      <c r="F8" s="24">
        <v>82522.6</v>
      </c>
      <c r="G8" s="24">
        <v>18114.3</v>
      </c>
      <c r="H8" s="24">
        <v>3501.3</v>
      </c>
      <c r="I8" s="7">
        <f aca="true" t="shared" si="0" ref="I8:I18">D8-H8</f>
        <v>79184.6</v>
      </c>
      <c r="J8" s="7"/>
      <c r="K8" s="7"/>
      <c r="L8" s="7"/>
      <c r="M8" s="7"/>
      <c r="N8" s="7"/>
      <c r="O8" s="7"/>
      <c r="P8" s="5"/>
      <c r="Q8" s="5"/>
      <c r="R8" s="26">
        <v>11313</v>
      </c>
      <c r="S8" s="26">
        <v>2542</v>
      </c>
      <c r="T8" s="5">
        <v>84.25</v>
      </c>
      <c r="U8" s="27">
        <v>66.5</v>
      </c>
      <c r="V8" s="28" t="s">
        <v>40</v>
      </c>
      <c r="W8" s="41" t="s">
        <v>41</v>
      </c>
      <c r="X8" s="29">
        <v>122375</v>
      </c>
      <c r="Y8" s="30">
        <v>0</v>
      </c>
    </row>
    <row r="9" spans="1:25" ht="30" customHeight="1">
      <c r="A9" s="54"/>
      <c r="B9" s="4">
        <v>2</v>
      </c>
      <c r="C9" s="23">
        <v>44228</v>
      </c>
      <c r="D9" s="24">
        <f>E9+F9</f>
        <v>12147.5</v>
      </c>
      <c r="E9" s="24">
        <v>267.7</v>
      </c>
      <c r="F9" s="24">
        <v>11879.8</v>
      </c>
      <c r="G9" s="24">
        <v>21682</v>
      </c>
      <c r="H9" s="24">
        <v>4920</v>
      </c>
      <c r="I9" s="7">
        <f t="shared" si="0"/>
        <v>7227.5</v>
      </c>
      <c r="J9" s="7"/>
      <c r="K9" s="7"/>
      <c r="L9" s="7"/>
      <c r="M9" s="7"/>
      <c r="N9" s="7"/>
      <c r="O9" s="7"/>
      <c r="P9" s="5"/>
      <c r="Q9" s="5"/>
      <c r="R9" s="26">
        <v>12192</v>
      </c>
      <c r="S9" s="26">
        <v>2304</v>
      </c>
      <c r="T9" s="5">
        <v>84.25</v>
      </c>
      <c r="U9" s="27">
        <v>66.5</v>
      </c>
      <c r="V9" s="28" t="s">
        <v>40</v>
      </c>
      <c r="W9" s="41" t="s">
        <v>41</v>
      </c>
      <c r="X9" s="29">
        <v>93501</v>
      </c>
      <c r="Y9" s="30">
        <v>0</v>
      </c>
    </row>
    <row r="10" spans="1:25" ht="30" customHeight="1">
      <c r="A10" s="54"/>
      <c r="B10" s="4">
        <v>3</v>
      </c>
      <c r="C10" s="23">
        <v>44256</v>
      </c>
      <c r="D10" s="24">
        <f>E10+F10</f>
        <v>12630.1</v>
      </c>
      <c r="E10" s="24">
        <v>97.9</v>
      </c>
      <c r="F10" s="24">
        <v>12532.2</v>
      </c>
      <c r="G10" s="24">
        <v>22595</v>
      </c>
      <c r="H10" s="24">
        <v>2700</v>
      </c>
      <c r="I10" s="7">
        <f t="shared" si="0"/>
        <v>9930.1</v>
      </c>
      <c r="J10" s="7"/>
      <c r="K10" s="7"/>
      <c r="L10" s="7"/>
      <c r="M10" s="7"/>
      <c r="N10" s="7"/>
      <c r="O10" s="7"/>
      <c r="P10" s="5"/>
      <c r="Q10" s="5"/>
      <c r="R10" s="26">
        <v>13200.4</v>
      </c>
      <c r="S10" s="26">
        <v>2874</v>
      </c>
      <c r="T10" s="5">
        <v>84.25</v>
      </c>
      <c r="U10" s="27">
        <v>66.5</v>
      </c>
      <c r="V10" s="28" t="s">
        <v>40</v>
      </c>
      <c r="W10" s="41" t="s">
        <v>41</v>
      </c>
      <c r="X10" s="31">
        <v>83689</v>
      </c>
      <c r="Y10" s="30">
        <v>0</v>
      </c>
    </row>
    <row r="11" spans="1:25" ht="69.75" customHeight="1">
      <c r="A11" s="54"/>
      <c r="B11" s="10" t="s">
        <v>25</v>
      </c>
      <c r="C11" s="10" t="s">
        <v>33</v>
      </c>
      <c r="D11" s="12">
        <f>E11+F11</f>
        <v>107463.5</v>
      </c>
      <c r="E11" s="12">
        <f>SUM(E8:E10)</f>
        <v>528.9</v>
      </c>
      <c r="F11" s="12">
        <f>SUM(F8:F10)</f>
        <v>106934.6</v>
      </c>
      <c r="G11" s="49">
        <f>G8+G9+G10</f>
        <v>62391.3</v>
      </c>
      <c r="H11" s="12">
        <f>SUM(H8:H10)</f>
        <v>11121.3</v>
      </c>
      <c r="I11" s="7">
        <f t="shared" si="0"/>
        <v>96342.2</v>
      </c>
      <c r="J11" s="13"/>
      <c r="K11" s="13"/>
      <c r="L11" s="13"/>
      <c r="M11" s="13"/>
      <c r="N11" s="13"/>
      <c r="O11" s="13"/>
      <c r="P11" s="13"/>
      <c r="Q11" s="13"/>
      <c r="R11" s="14">
        <f>SUM(R8:R10)</f>
        <v>36705.4</v>
      </c>
      <c r="S11" s="14">
        <f>SUM(S8:S10)</f>
        <v>7720</v>
      </c>
      <c r="T11" s="14"/>
      <c r="U11" s="15"/>
      <c r="V11" s="15"/>
      <c r="W11" s="42"/>
      <c r="X11" s="11"/>
      <c r="Y11" s="9"/>
    </row>
    <row r="12" spans="1:25" ht="30.75" customHeight="1">
      <c r="A12" s="54"/>
      <c r="B12" s="4">
        <v>4</v>
      </c>
      <c r="C12" s="23">
        <v>44652</v>
      </c>
      <c r="D12" s="24">
        <f aca="true" t="shared" si="1" ref="D12:D20">E12+F12</f>
        <v>14540.5</v>
      </c>
      <c r="E12" s="24">
        <v>150.3</v>
      </c>
      <c r="F12" s="24">
        <v>14390.2</v>
      </c>
      <c r="G12" s="24">
        <v>20428.9</v>
      </c>
      <c r="H12" s="24">
        <v>3062.5</v>
      </c>
      <c r="I12" s="7">
        <f t="shared" si="0"/>
        <v>11478</v>
      </c>
      <c r="J12" s="7"/>
      <c r="K12" s="7"/>
      <c r="L12" s="7"/>
      <c r="M12" s="7"/>
      <c r="N12" s="7"/>
      <c r="O12" s="7"/>
      <c r="P12" s="5"/>
      <c r="Q12" s="5"/>
      <c r="R12" s="26">
        <v>13366.5</v>
      </c>
      <c r="S12" s="26">
        <v>2371</v>
      </c>
      <c r="T12" s="5">
        <v>84.25</v>
      </c>
      <c r="U12" s="27">
        <v>67.5</v>
      </c>
      <c r="V12" s="28" t="s">
        <v>40</v>
      </c>
      <c r="W12" s="41" t="s">
        <v>41</v>
      </c>
      <c r="X12" s="31">
        <v>72186</v>
      </c>
      <c r="Y12" s="30">
        <v>0</v>
      </c>
    </row>
    <row r="13" spans="1:25" ht="30" customHeight="1">
      <c r="A13" s="54"/>
      <c r="B13" s="4">
        <v>5</v>
      </c>
      <c r="C13" s="23">
        <v>44682</v>
      </c>
      <c r="D13" s="24">
        <f t="shared" si="1"/>
        <v>11246.8</v>
      </c>
      <c r="E13" s="24">
        <v>170</v>
      </c>
      <c r="F13" s="24">
        <v>11076.8</v>
      </c>
      <c r="G13" s="24">
        <v>20216.2</v>
      </c>
      <c r="H13" s="24">
        <v>3405</v>
      </c>
      <c r="I13" s="7">
        <f t="shared" si="0"/>
        <v>7841.799999999999</v>
      </c>
      <c r="J13" s="7"/>
      <c r="K13" s="7"/>
      <c r="L13" s="7"/>
      <c r="M13" s="7"/>
      <c r="N13" s="7"/>
      <c r="O13" s="7"/>
      <c r="P13" s="5"/>
      <c r="Q13" s="5"/>
      <c r="R13" s="26">
        <v>12809.2</v>
      </c>
      <c r="S13" s="26">
        <v>2340</v>
      </c>
      <c r="T13" s="5">
        <v>84.25</v>
      </c>
      <c r="U13" s="27">
        <v>68.5</v>
      </c>
      <c r="V13" s="28" t="s">
        <v>40</v>
      </c>
      <c r="W13" s="41" t="s">
        <v>41</v>
      </c>
      <c r="X13" s="31">
        <v>83360</v>
      </c>
      <c r="Y13" s="30">
        <v>0</v>
      </c>
    </row>
    <row r="14" spans="1:25" ht="35.25" customHeight="1">
      <c r="A14" s="54"/>
      <c r="B14" s="4">
        <v>6</v>
      </c>
      <c r="C14" s="23">
        <v>44713</v>
      </c>
      <c r="D14" s="24">
        <f t="shared" si="1"/>
        <v>15607.5</v>
      </c>
      <c r="E14" s="24">
        <v>152</v>
      </c>
      <c r="F14" s="6">
        <v>15455.5</v>
      </c>
      <c r="G14" s="24">
        <v>21013.5</v>
      </c>
      <c r="H14" s="24">
        <v>3277</v>
      </c>
      <c r="I14" s="7">
        <f t="shared" si="0"/>
        <v>12330.5</v>
      </c>
      <c r="J14" s="7"/>
      <c r="K14" s="7"/>
      <c r="L14" s="7"/>
      <c r="M14" s="7"/>
      <c r="N14" s="7"/>
      <c r="O14" s="7"/>
      <c r="P14" s="5"/>
      <c r="Q14" s="5"/>
      <c r="R14" s="32">
        <v>13735.4</v>
      </c>
      <c r="S14" s="32">
        <v>2609.4</v>
      </c>
      <c r="T14" s="5">
        <v>84.25</v>
      </c>
      <c r="U14" s="27">
        <v>69.5</v>
      </c>
      <c r="V14" s="28" t="s">
        <v>40</v>
      </c>
      <c r="W14" s="41" t="s">
        <v>41</v>
      </c>
      <c r="X14" s="31">
        <v>60854</v>
      </c>
      <c r="Y14" s="30">
        <v>0</v>
      </c>
    </row>
    <row r="15" spans="1:25" ht="69.75" customHeight="1">
      <c r="A15" s="54"/>
      <c r="B15" s="10" t="s">
        <v>25</v>
      </c>
      <c r="C15" s="10" t="s">
        <v>34</v>
      </c>
      <c r="D15" s="12">
        <f t="shared" si="1"/>
        <v>41394.8</v>
      </c>
      <c r="E15" s="12">
        <f>SUM(E12:E14)</f>
        <v>472.3</v>
      </c>
      <c r="F15" s="12">
        <f>SUM(F12:F14)</f>
        <v>40922.5</v>
      </c>
      <c r="G15" s="49">
        <f>SUM(G12:G14)</f>
        <v>61658.600000000006</v>
      </c>
      <c r="H15" s="12">
        <f>SUM(H12:H14)</f>
        <v>9744.5</v>
      </c>
      <c r="I15" s="7">
        <f t="shared" si="0"/>
        <v>31650.300000000003</v>
      </c>
      <c r="J15" s="13"/>
      <c r="K15" s="13"/>
      <c r="L15" s="13"/>
      <c r="M15" s="13"/>
      <c r="N15" s="13"/>
      <c r="O15" s="13"/>
      <c r="P15" s="13"/>
      <c r="Q15" s="13"/>
      <c r="R15" s="14">
        <f>SUM(R12:R14)</f>
        <v>39911.1</v>
      </c>
      <c r="S15" s="14">
        <f>SUM(S12:S14)</f>
        <v>7320.4</v>
      </c>
      <c r="T15" s="14"/>
      <c r="U15" s="15"/>
      <c r="V15" s="15"/>
      <c r="W15" s="16"/>
      <c r="X15" s="11"/>
      <c r="Y15" s="9"/>
    </row>
    <row r="16" spans="1:25" ht="30.75" customHeight="1">
      <c r="A16" s="54"/>
      <c r="B16" s="4">
        <v>7</v>
      </c>
      <c r="C16" s="23">
        <v>44743</v>
      </c>
      <c r="D16" s="24">
        <f t="shared" si="1"/>
        <v>14513</v>
      </c>
      <c r="E16" s="6">
        <v>290.7</v>
      </c>
      <c r="F16" s="6">
        <v>14222.3</v>
      </c>
      <c r="G16" s="24">
        <v>21981.1</v>
      </c>
      <c r="H16" s="6">
        <v>3107.6</v>
      </c>
      <c r="I16" s="7">
        <f t="shared" si="0"/>
        <v>11405.4</v>
      </c>
      <c r="J16" s="7"/>
      <c r="K16" s="7"/>
      <c r="L16" s="7"/>
      <c r="M16" s="7"/>
      <c r="N16" s="7"/>
      <c r="O16" s="7"/>
      <c r="P16" s="5"/>
      <c r="Q16" s="5"/>
      <c r="R16" s="40">
        <v>14773.2</v>
      </c>
      <c r="S16" s="40">
        <v>2941</v>
      </c>
      <c r="T16" s="5">
        <v>84.25</v>
      </c>
      <c r="U16" s="47">
        <v>66</v>
      </c>
      <c r="V16" s="28" t="s">
        <v>40</v>
      </c>
      <c r="W16" s="41" t="s">
        <v>41</v>
      </c>
      <c r="X16" s="8">
        <v>74724.4</v>
      </c>
      <c r="Y16" s="30">
        <v>0</v>
      </c>
    </row>
    <row r="17" spans="1:25" ht="30" customHeight="1">
      <c r="A17" s="54"/>
      <c r="B17" s="4">
        <v>8</v>
      </c>
      <c r="C17" s="23">
        <v>44774</v>
      </c>
      <c r="D17" s="24">
        <f t="shared" si="1"/>
        <v>13385.7</v>
      </c>
      <c r="E17" s="6">
        <v>237.7</v>
      </c>
      <c r="F17" s="6">
        <v>13148</v>
      </c>
      <c r="G17" s="24">
        <v>26065.3</v>
      </c>
      <c r="H17" s="6">
        <v>4050.3</v>
      </c>
      <c r="I17" s="7">
        <f t="shared" si="0"/>
        <v>9335.400000000001</v>
      </c>
      <c r="J17" s="7"/>
      <c r="K17" s="7"/>
      <c r="L17" s="7"/>
      <c r="M17" s="7"/>
      <c r="N17" s="7"/>
      <c r="O17" s="7"/>
      <c r="P17" s="5"/>
      <c r="Q17" s="5"/>
      <c r="R17" s="40">
        <v>13760.4</v>
      </c>
      <c r="S17" s="40">
        <v>5261.4</v>
      </c>
      <c r="T17" s="5">
        <v>84.25</v>
      </c>
      <c r="U17" s="47">
        <v>66</v>
      </c>
      <c r="V17" s="28" t="s">
        <v>40</v>
      </c>
      <c r="W17" s="41" t="s">
        <v>41</v>
      </c>
      <c r="X17" s="8">
        <v>45745</v>
      </c>
      <c r="Y17" s="30">
        <v>0</v>
      </c>
    </row>
    <row r="18" spans="1:25" ht="30" customHeight="1">
      <c r="A18" s="54"/>
      <c r="B18" s="4">
        <v>9</v>
      </c>
      <c r="C18" s="25" t="s">
        <v>39</v>
      </c>
      <c r="D18" s="24">
        <f t="shared" si="1"/>
        <v>15278.699999999999</v>
      </c>
      <c r="E18" s="6">
        <v>187.3</v>
      </c>
      <c r="F18" s="6">
        <v>15091.4</v>
      </c>
      <c r="G18" s="24">
        <v>18595.3</v>
      </c>
      <c r="H18" s="6">
        <v>3250</v>
      </c>
      <c r="I18" s="7">
        <f t="shared" si="0"/>
        <v>12028.699999999999</v>
      </c>
      <c r="J18" s="7"/>
      <c r="K18" s="7"/>
      <c r="L18" s="7"/>
      <c r="M18" s="7"/>
      <c r="N18" s="7"/>
      <c r="O18" s="7"/>
      <c r="P18" s="5"/>
      <c r="Q18" s="5"/>
      <c r="R18" s="40">
        <v>13345.3</v>
      </c>
      <c r="S18" s="40">
        <v>2305.5</v>
      </c>
      <c r="T18" s="5">
        <v>84.25</v>
      </c>
      <c r="U18" s="47">
        <v>66</v>
      </c>
      <c r="V18" s="28" t="s">
        <v>40</v>
      </c>
      <c r="W18" s="41" t="s">
        <v>41</v>
      </c>
      <c r="X18" s="8">
        <v>54800</v>
      </c>
      <c r="Y18" s="30">
        <v>0</v>
      </c>
    </row>
    <row r="19" spans="1:25" ht="69.75" customHeight="1">
      <c r="A19" s="54"/>
      <c r="B19" s="10" t="s">
        <v>25</v>
      </c>
      <c r="C19" s="10" t="s">
        <v>35</v>
      </c>
      <c r="D19" s="33">
        <f t="shared" si="1"/>
        <v>43177.399999999994</v>
      </c>
      <c r="E19" s="33">
        <f>SUM(E16:E18)</f>
        <v>715.7</v>
      </c>
      <c r="F19" s="33">
        <f>F16+F17+F18</f>
        <v>42461.7</v>
      </c>
      <c r="G19" s="49">
        <f>SUM(G16:G18)</f>
        <v>66641.7</v>
      </c>
      <c r="H19" s="33">
        <f>SUM(H16:H18)</f>
        <v>10407.9</v>
      </c>
      <c r="I19" s="33">
        <f>SUM(I16:I18)</f>
        <v>32769.5</v>
      </c>
      <c r="J19" s="33"/>
      <c r="K19" s="33"/>
      <c r="L19" s="33"/>
      <c r="M19" s="33"/>
      <c r="N19" s="33"/>
      <c r="O19" s="33"/>
      <c r="P19" s="33"/>
      <c r="Q19" s="33"/>
      <c r="R19" s="34">
        <f>SUM(R16:R18)</f>
        <v>41878.899999999994</v>
      </c>
      <c r="S19" s="34">
        <f>SUM(S16:S18)</f>
        <v>10507.9</v>
      </c>
      <c r="T19" s="35">
        <f>T15</f>
        <v>0</v>
      </c>
      <c r="U19" s="36">
        <f>U15</f>
        <v>0</v>
      </c>
      <c r="V19" s="36">
        <f>V15</f>
        <v>0</v>
      </c>
      <c r="W19" s="37"/>
      <c r="X19" s="34">
        <f>X15</f>
        <v>0</v>
      </c>
      <c r="Y19" s="38"/>
    </row>
    <row r="20" spans="1:25" ht="66.75" customHeight="1">
      <c r="A20" s="19"/>
      <c r="B20" s="10" t="s">
        <v>25</v>
      </c>
      <c r="C20" s="10" t="s">
        <v>36</v>
      </c>
      <c r="D20" s="33">
        <f t="shared" si="1"/>
        <v>192418.59999999998</v>
      </c>
      <c r="E20" s="33">
        <f>SUM(E10:E17)</f>
        <v>2099.7999999999997</v>
      </c>
      <c r="F20" s="33">
        <f>F11+F15+F19</f>
        <v>190318.8</v>
      </c>
      <c r="G20" s="33">
        <f>G19+G15+G11</f>
        <v>190691.6</v>
      </c>
      <c r="H20" s="33">
        <f>H10+H11+H12+H13+H14+H15</f>
        <v>33310.3</v>
      </c>
      <c r="I20" s="33">
        <f>D20-G20</f>
        <v>1726.999999999971</v>
      </c>
      <c r="J20" s="33"/>
      <c r="K20" s="33"/>
      <c r="L20" s="33"/>
      <c r="M20" s="33"/>
      <c r="N20" s="33"/>
      <c r="O20" s="33"/>
      <c r="P20" s="33"/>
      <c r="Q20" s="33"/>
      <c r="R20" s="39">
        <f>R11+R15+R19</f>
        <v>118495.4</v>
      </c>
      <c r="S20" s="39">
        <f>S11+S15+S19</f>
        <v>25548.3</v>
      </c>
      <c r="T20" s="35">
        <f>T19</f>
        <v>0</v>
      </c>
      <c r="U20" s="36">
        <f>U19</f>
        <v>0</v>
      </c>
      <c r="V20" s="36">
        <f>V19</f>
        <v>0</v>
      </c>
      <c r="W20" s="37"/>
      <c r="X20" s="34">
        <f>X19</f>
        <v>0</v>
      </c>
      <c r="Y20" s="38"/>
    </row>
    <row r="22" spans="2:33" ht="20.25"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17"/>
      <c r="AA22" s="17"/>
      <c r="AB22" s="17"/>
      <c r="AC22" s="17"/>
      <c r="AD22" s="17"/>
      <c r="AE22" s="17"/>
      <c r="AF22" s="17"/>
      <c r="AG22" s="17"/>
    </row>
    <row r="23" spans="2:33" ht="20.25">
      <c r="B23" s="43"/>
      <c r="C23" s="43"/>
      <c r="D23" s="43"/>
      <c r="E23" s="43"/>
      <c r="F23" s="43"/>
      <c r="G23" s="43"/>
      <c r="H23" s="43"/>
      <c r="I23" s="50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17"/>
      <c r="AA23" s="17"/>
      <c r="AB23" s="17"/>
      <c r="AC23" s="17"/>
      <c r="AD23" s="17"/>
      <c r="AE23" s="17"/>
      <c r="AF23" s="17"/>
      <c r="AG23" s="17"/>
    </row>
    <row r="24" spans="2:33" ht="20.25">
      <c r="B24" s="43"/>
      <c r="C24" s="43"/>
      <c r="D24" s="43"/>
      <c r="E24" s="43"/>
      <c r="F24" s="43"/>
      <c r="G24" s="43"/>
      <c r="H24" s="43"/>
      <c r="I24" s="43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</row>
    <row r="25" spans="2:33" ht="20.25"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17"/>
      <c r="AA25" s="17"/>
      <c r="AB25" s="17"/>
      <c r="AC25" s="17"/>
      <c r="AD25" s="17"/>
      <c r="AE25" s="17"/>
      <c r="AF25" s="17"/>
      <c r="AG25" s="17"/>
    </row>
  </sheetData>
  <sheetProtection/>
  <mergeCells count="29">
    <mergeCell ref="A8:A19"/>
    <mergeCell ref="B2:Y2"/>
    <mergeCell ref="D4:Y4"/>
    <mergeCell ref="D5:D7"/>
    <mergeCell ref="E5:F5"/>
    <mergeCell ref="G5:G7"/>
    <mergeCell ref="I5:I7"/>
    <mergeCell ref="J5:Q5"/>
    <mergeCell ref="A4:A7"/>
    <mergeCell ref="B4:B7"/>
    <mergeCell ref="R5:S5"/>
    <mergeCell ref="T5:V5"/>
    <mergeCell ref="W5:Y5"/>
    <mergeCell ref="E6:E7"/>
    <mergeCell ref="F6:F7"/>
    <mergeCell ref="J6:M6"/>
    <mergeCell ref="N6:Q6"/>
    <mergeCell ref="R6:R7"/>
    <mergeCell ref="S6:S7"/>
    <mergeCell ref="T6:T7"/>
    <mergeCell ref="J24:AG24"/>
    <mergeCell ref="B25:Y25"/>
    <mergeCell ref="U6:U7"/>
    <mergeCell ref="V6:V7"/>
    <mergeCell ref="W6:W7"/>
    <mergeCell ref="X6:X7"/>
    <mergeCell ref="Y6:Y7"/>
    <mergeCell ref="B22:Y22"/>
    <mergeCell ref="C4:C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2022-10-10T10:22:25Z</dcterms:modified>
  <cp:category/>
  <cp:version/>
  <cp:contentType/>
  <cp:contentStatus/>
</cp:coreProperties>
</file>